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ryscheininc-my.sharepoint.com/personal/joelle_vansan_henryschein_be/Documents/Documents/"/>
    </mc:Choice>
  </mc:AlternateContent>
  <xr:revisionPtr revIDLastSave="9" documentId="8_{E763E381-1E58-47BC-A3EB-7E27789E38AC}" xr6:coauthVersionLast="47" xr6:coauthVersionMax="47" xr10:uidLastSave="{A6BBB939-C819-49D8-A787-991BA221713F}"/>
  <bookViews>
    <workbookView xWindow="28680" yWindow="-120" windowWidth="29040" windowHeight="15840" xr2:uid="{00000000-000D-0000-FFFF-FFFF00000000}"/>
  </bookViews>
  <sheets>
    <sheet name="Marketing Agreemen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9" i="1" l="1"/>
  <c r="D79" i="1"/>
  <c r="E79" i="1"/>
  <c r="F79" i="1"/>
  <c r="G79" i="1"/>
  <c r="H79" i="1"/>
  <c r="I79" i="1"/>
  <c r="J79" i="1"/>
  <c r="K79" i="1"/>
  <c r="L79" i="1"/>
  <c r="M79" i="1"/>
  <c r="N79" i="1"/>
  <c r="C79" i="1"/>
  <c r="D48" i="1"/>
  <c r="E48" i="1"/>
  <c r="F48" i="1"/>
  <c r="G48" i="1"/>
  <c r="H48" i="1"/>
  <c r="C48" i="1"/>
  <c r="D43" i="1"/>
  <c r="E43" i="1"/>
  <c r="F43" i="1"/>
  <c r="G43" i="1"/>
  <c r="H43" i="1"/>
  <c r="C43" i="1"/>
  <c r="D128" i="1"/>
  <c r="D125" i="1"/>
  <c r="C145" i="1"/>
  <c r="D136" i="1"/>
  <c r="C136" i="1"/>
  <c r="D133" i="1"/>
  <c r="C133" i="1"/>
  <c r="C128" i="1"/>
  <c r="C125" i="1"/>
  <c r="C109" i="1"/>
  <c r="C105" i="1"/>
  <c r="D71" i="1"/>
  <c r="E71" i="1"/>
  <c r="F71" i="1"/>
  <c r="G71" i="1"/>
  <c r="H71" i="1"/>
  <c r="I71" i="1"/>
  <c r="J71" i="1"/>
  <c r="K71" i="1"/>
  <c r="L71" i="1"/>
  <c r="M71" i="1"/>
  <c r="N71" i="1"/>
  <c r="C71" i="1"/>
  <c r="O79" i="1" l="1"/>
  <c r="O71" i="1"/>
  <c r="B148" i="1"/>
  <c r="B147" i="1"/>
  <c r="D99" i="1" l="1"/>
  <c r="E36" i="1"/>
  <c r="E32" i="1"/>
  <c r="C26" i="1"/>
  <c r="C22" i="1"/>
  <c r="C10" i="1"/>
  <c r="D32" i="1"/>
  <c r="D93" i="1" l="1"/>
  <c r="E93" i="1"/>
  <c r="F93" i="1"/>
  <c r="G93" i="1"/>
  <c r="H93" i="1"/>
  <c r="I93" i="1"/>
  <c r="J93" i="1"/>
  <c r="K93" i="1"/>
  <c r="L93" i="1"/>
  <c r="M93" i="1"/>
  <c r="N93" i="1"/>
  <c r="C93" i="1"/>
  <c r="I90" i="1"/>
  <c r="J90" i="1"/>
  <c r="K90" i="1"/>
  <c r="L90" i="1"/>
  <c r="M90" i="1"/>
  <c r="N90" i="1"/>
  <c r="D90" i="1"/>
  <c r="E90" i="1"/>
  <c r="F90" i="1"/>
  <c r="G90" i="1"/>
  <c r="H90" i="1"/>
  <c r="C90" i="1"/>
  <c r="D36" i="1"/>
  <c r="C36" i="1"/>
  <c r="C32" i="1"/>
  <c r="C16" i="1"/>
  <c r="F36" i="1" l="1"/>
  <c r="I48" i="1"/>
  <c r="B32" i="1"/>
  <c r="F32" i="1"/>
  <c r="I43" i="1"/>
  <c r="O90" i="1"/>
  <c r="O93" i="1"/>
  <c r="B36" i="1"/>
  <c r="B43" i="1"/>
  <c r="B48" i="1"/>
  <c r="B79" i="1"/>
  <c r="B90" i="1"/>
  <c r="B71" i="1"/>
  <c r="B93" i="1"/>
  <c r="F85" i="1"/>
  <c r="G85" i="1"/>
  <c r="H85" i="1"/>
  <c r="I85" i="1"/>
  <c r="J85" i="1"/>
  <c r="K85" i="1"/>
  <c r="L85" i="1"/>
  <c r="M85" i="1"/>
  <c r="N85" i="1"/>
  <c r="B51" i="1" l="1"/>
  <c r="B50" i="1"/>
  <c r="D85" i="1"/>
  <c r="E85" i="1"/>
  <c r="C85" i="1"/>
  <c r="O85" i="1" l="1"/>
  <c r="B85" i="1"/>
  <c r="C111" i="1" l="1"/>
  <c r="M4" i="1" s="1"/>
  <c r="C112" i="1"/>
  <c r="M5" i="1" s="1"/>
  <c r="M6" i="1" l="1"/>
</calcChain>
</file>

<file path=xl/sharedStrings.xml><?xml version="1.0" encoding="utf-8"?>
<sst xmlns="http://schemas.openxmlformats.org/spreadsheetml/2006/main" count="201" uniqueCount="97">
  <si>
    <t>Brochures: Print &amp; Digital</t>
  </si>
  <si>
    <t>May</t>
  </si>
  <si>
    <t>October</t>
  </si>
  <si>
    <t>September</t>
  </si>
  <si>
    <t>November</t>
  </si>
  <si>
    <t>1/1 Page</t>
  </si>
  <si>
    <t>1/2 Page</t>
  </si>
  <si>
    <t>1/4 Page</t>
  </si>
  <si>
    <t>Backcover</t>
  </si>
  <si>
    <t>January</t>
  </si>
  <si>
    <t>April</t>
  </si>
  <si>
    <t>July</t>
  </si>
  <si>
    <t>Per product</t>
  </si>
  <si>
    <t>February</t>
  </si>
  <si>
    <t>www.henryschein</t>
  </si>
  <si>
    <t>March</t>
  </si>
  <si>
    <t>June</t>
  </si>
  <si>
    <t>August</t>
  </si>
  <si>
    <t>December</t>
  </si>
  <si>
    <t>www.connectdental.eu</t>
  </si>
  <si>
    <t>Rotating banner for 1 month</t>
  </si>
  <si>
    <t>Rotating banner for 1 year</t>
  </si>
  <si>
    <t>Settlement</t>
  </si>
  <si>
    <t>Way of payment:</t>
  </si>
  <si>
    <t>Comments:</t>
  </si>
  <si>
    <t>Date:</t>
  </si>
  <si>
    <t xml:space="preserve">Signature supplier: </t>
  </si>
  <si>
    <t xml:space="preserve">Signature Henry Schein: </t>
  </si>
  <si>
    <t>Belgium</t>
  </si>
  <si>
    <t>Netherlands</t>
  </si>
  <si>
    <t>Benelux</t>
  </si>
  <si>
    <t xml:space="preserve">Belgium </t>
  </si>
  <si>
    <t>TOTAL</t>
  </si>
  <si>
    <t xml:space="preserve"> TOTAL</t>
  </si>
  <si>
    <t>Websites</t>
  </si>
  <si>
    <t>Email</t>
  </si>
  <si>
    <t>TOTAL BROCHURES BE</t>
  </si>
  <si>
    <t>TOTAL BROCHURES NDL</t>
  </si>
  <si>
    <t>Supplier:</t>
  </si>
  <si>
    <t>Quarter invoice</t>
  </si>
  <si>
    <t>Semester invoice</t>
  </si>
  <si>
    <t>Year invoice</t>
  </si>
  <si>
    <t>Other</t>
  </si>
  <si>
    <t>Dentist / Assistant</t>
  </si>
  <si>
    <t>Q2</t>
  </si>
  <si>
    <t>Price on Demand</t>
  </si>
  <si>
    <t>CAD/CAM SPECIAL</t>
  </si>
  <si>
    <t xml:space="preserve">PRACTICAL GUIDES </t>
  </si>
  <si>
    <t xml:space="preserve">EQUIPMENT FOCUS </t>
  </si>
  <si>
    <t>EXCLUSIVE EMAIL BLAST / E-SHOT</t>
  </si>
  <si>
    <t>PPC (Pay Per Click) - CAMPAIGN FEE BENELUX</t>
  </si>
  <si>
    <t>Endodontics</t>
  </si>
  <si>
    <t>Surgery</t>
  </si>
  <si>
    <t>Esthetic Dentistry</t>
  </si>
  <si>
    <t>EURODEALS (+)</t>
  </si>
  <si>
    <t>Set-up &amp; Follow-up</t>
  </si>
  <si>
    <t>Lunch &amp; Learns</t>
  </si>
  <si>
    <t>Q4</t>
  </si>
  <si>
    <t>Education &amp; Events</t>
  </si>
  <si>
    <t>Food for thought</t>
  </si>
  <si>
    <t>May-event</t>
  </si>
  <si>
    <t xml:space="preserve"> 1/2 Page  + Promo offer</t>
  </si>
  <si>
    <t>Special Banner main page + link FlippingBk 
2 weeks</t>
  </si>
  <si>
    <t>Special Banner main page + link FlippingBk
1 month</t>
  </si>
  <si>
    <t>Special Banner main page + link Webshop
2 weeks</t>
  </si>
  <si>
    <t>Special Banner main page + link Webshop
1 month</t>
  </si>
  <si>
    <t>Digital Marketing &amp; e-commerce</t>
  </si>
  <si>
    <t>Banner Equipment  + link Product page
1 month</t>
  </si>
  <si>
    <t>Each Follow up Step in the flow</t>
  </si>
  <si>
    <t>Set-up &amp; Follow-up (1 mail included)</t>
  </si>
  <si>
    <t>MARCH</t>
  </si>
  <si>
    <t>FEBRUARY</t>
  </si>
  <si>
    <t>MAY</t>
  </si>
  <si>
    <t>SEPTEMBER</t>
  </si>
  <si>
    <t>Total Benelux</t>
  </si>
  <si>
    <t>TOTAL Digital Marketing &amp; e-commerce BELGIUM</t>
  </si>
  <si>
    <t>TOTAL Digital Marketing &amp; e-commerce  NETHERLANDS</t>
  </si>
  <si>
    <t>MARKETING AUTOMATION</t>
  </si>
  <si>
    <t>Advertsing Cost (*)</t>
  </si>
  <si>
    <t xml:space="preserve">Dentist </t>
  </si>
  <si>
    <t>Payment via separate invoice</t>
  </si>
  <si>
    <t>Booth 3x2 metres   </t>
  </si>
  <si>
    <t xml:space="preserve">Booth 25m2*    </t>
  </si>
  <si>
    <t>Booth 25m2*   + external reading room</t>
  </si>
  <si>
    <t>"Your own" booth</t>
  </si>
  <si>
    <t>To be discussed</t>
  </si>
  <si>
    <t>* exclusive furniture</t>
  </si>
  <si>
    <t xml:space="preserve">TOTAL EVENTS BE </t>
  </si>
  <si>
    <t xml:space="preserve">TOTAL EVENTS NDL </t>
  </si>
  <si>
    <t>(+)</t>
  </si>
  <si>
    <t>JUNE</t>
  </si>
  <si>
    <t xml:space="preserve">
Collaboration Kit Calculator 2023
</t>
  </si>
  <si>
    <t>COLLABORATION KIT Belgium</t>
  </si>
  <si>
    <t>COLLABORATION KIT Netherlands</t>
  </si>
  <si>
    <t>Special Banner main page + link LandingPage
1 month</t>
  </si>
  <si>
    <t>Special Banner main page + link LandingPage month</t>
  </si>
  <si>
    <t>(+)
Small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</si>
</sst>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44" formatCode="_ &quot;€&quot;\ * #,##0.00_ ;_ &quot;€&quot;\ * \-#,##0.00_ ;_ &quot;€&quot;\ * &quot;-&quot;??_ ;_ @_ "/>
    <numFmt numFmtId="164" formatCode="_-* #,##0.00\ &quot;€&quot;_-;\-* #,##0.00\ &quot;€&quot;_-;_-* &quot;-&quot;??\ &quot;€&quot;_-;_-@_-"/>
    <numFmt numFmtId="165" formatCode="_ &quot;€&quot;\ * #,##0_ ;_ &quot;€&quot;\ * \-#,##0_ ;_ &quot;€&quot;\ * &quot;-&quot;??_ ;_ @_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theme="4" tint="-0.499984740745262"/>
      <name val="TheSansLight-Italic"/>
    </font>
    <font>
      <b/>
      <sz val="2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69">
    <xf numFmtId="0" fontId="0" fillId="0" borderId="0" xfId="0"/>
    <xf numFmtId="0" fontId="0" fillId="3" borderId="0" xfId="0" applyFill="1"/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49" fontId="6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44" fontId="0" fillId="0" borderId="0" xfId="0" applyNumberFormat="1"/>
    <xf numFmtId="164" fontId="0" fillId="0" borderId="0" xfId="1" applyFont="1" applyFill="1" applyBorder="1"/>
    <xf numFmtId="0" fontId="0" fillId="0" borderId="0" xfId="0" applyAlignment="1">
      <alignment horizontal="center"/>
    </xf>
    <xf numFmtId="0" fontId="0" fillId="3" borderId="12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5" xfId="0" applyBorder="1" applyAlignment="1">
      <alignment horizontal="left" indent="1"/>
    </xf>
    <xf numFmtId="165" fontId="1" fillId="4" borderId="4" xfId="3" applyNumberForma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indent="1"/>
    </xf>
    <xf numFmtId="165" fontId="1" fillId="0" borderId="3" xfId="3" applyNumberFormat="1" applyFill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1" fillId="0" borderId="4" xfId="3" applyNumberFormat="1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0" xfId="0" applyFill="1" applyBorder="1"/>
    <xf numFmtId="0" fontId="1" fillId="5" borderId="2" xfId="3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1" fillId="4" borderId="2" xfId="3" applyBorder="1" applyAlignment="1"/>
    <xf numFmtId="0" fontId="1" fillId="4" borderId="20" xfId="3" applyBorder="1" applyAlignment="1"/>
    <xf numFmtId="49" fontId="6" fillId="0" borderId="22" xfId="1" applyNumberFormat="1" applyFont="1" applyBorder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13" fillId="3" borderId="11" xfId="0" applyFont="1" applyFill="1" applyBorder="1"/>
    <xf numFmtId="0" fontId="13" fillId="3" borderId="0" xfId="0" applyFont="1" applyFill="1"/>
    <xf numFmtId="0" fontId="14" fillId="3" borderId="11" xfId="0" applyFont="1" applyFill="1" applyBorder="1"/>
    <xf numFmtId="0" fontId="14" fillId="3" borderId="26" xfId="0" applyFont="1" applyFill="1" applyBorder="1"/>
    <xf numFmtId="14" fontId="13" fillId="3" borderId="27" xfId="0" applyNumberFormat="1" applyFont="1" applyFill="1" applyBorder="1"/>
    <xf numFmtId="0" fontId="0" fillId="3" borderId="27" xfId="0" applyFill="1" applyBorder="1"/>
    <xf numFmtId="0" fontId="0" fillId="3" borderId="28" xfId="0" applyFill="1" applyBorder="1"/>
    <xf numFmtId="0" fontId="0" fillId="7" borderId="3" xfId="0" applyFill="1" applyBorder="1"/>
    <xf numFmtId="0" fontId="9" fillId="7" borderId="3" xfId="0" applyFont="1" applyFill="1" applyBorder="1" applyAlignment="1">
      <alignment horizontal="center"/>
    </xf>
    <xf numFmtId="0" fontId="9" fillId="7" borderId="3" xfId="0" applyFont="1" applyFill="1" applyBorder="1"/>
    <xf numFmtId="0" fontId="5" fillId="7" borderId="4" xfId="0" applyFont="1" applyFill="1" applyBorder="1"/>
    <xf numFmtId="0" fontId="15" fillId="7" borderId="4" xfId="0" applyFont="1" applyFill="1" applyBorder="1"/>
    <xf numFmtId="0" fontId="15" fillId="7" borderId="3" xfId="0" applyFont="1" applyFill="1" applyBorder="1" applyAlignment="1">
      <alignment horizontal="center"/>
    </xf>
    <xf numFmtId="0" fontId="5" fillId="6" borderId="4" xfId="0" applyFont="1" applyFill="1" applyBorder="1"/>
    <xf numFmtId="0" fontId="15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5" fontId="4" fillId="0" borderId="4" xfId="3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165" fontId="4" fillId="3" borderId="3" xfId="3" applyNumberFormat="1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4" borderId="2" xfId="3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8" xfId="0" applyBorder="1"/>
    <xf numFmtId="0" fontId="0" fillId="7" borderId="4" xfId="0" applyFill="1" applyBorder="1"/>
    <xf numFmtId="0" fontId="9" fillId="7" borderId="4" xfId="0" applyFont="1" applyFill="1" applyBorder="1"/>
    <xf numFmtId="0" fontId="9" fillId="7" borderId="4" xfId="0" applyFont="1" applyFill="1" applyBorder="1" applyAlignment="1">
      <alignment horizontal="center"/>
    </xf>
    <xf numFmtId="17" fontId="9" fillId="7" borderId="4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right"/>
    </xf>
    <xf numFmtId="165" fontId="3" fillId="0" borderId="8" xfId="0" applyNumberFormat="1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4" fillId="0" borderId="8" xfId="3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/>
    </xf>
    <xf numFmtId="165" fontId="4" fillId="0" borderId="24" xfId="3" applyNumberFormat="1" applyFont="1" applyFill="1" applyBorder="1" applyAlignment="1">
      <alignment horizontal="center"/>
    </xf>
    <xf numFmtId="165" fontId="3" fillId="0" borderId="6" xfId="0" applyNumberFormat="1" applyFont="1" applyBorder="1" applyAlignment="1">
      <alignment horizontal="center" vertical="center"/>
    </xf>
    <xf numFmtId="0" fontId="2" fillId="0" borderId="21" xfId="2" applyFont="1" applyFill="1" applyBorder="1" applyAlignment="1"/>
    <xf numFmtId="165" fontId="2" fillId="0" borderId="22" xfId="2" applyNumberFormat="1" applyFont="1" applyFill="1" applyBorder="1" applyAlignment="1"/>
    <xf numFmtId="0" fontId="10" fillId="5" borderId="2" xfId="4" applyFill="1" applyBorder="1" applyAlignment="1">
      <alignment vertical="center"/>
    </xf>
    <xf numFmtId="0" fontId="5" fillId="8" borderId="3" xfId="0" applyFont="1" applyFill="1" applyBorder="1"/>
    <xf numFmtId="0" fontId="15" fillId="8" borderId="3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 vertical="center" wrapText="1"/>
    </xf>
    <xf numFmtId="0" fontId="0" fillId="8" borderId="3" xfId="0" applyFill="1" applyBorder="1"/>
    <xf numFmtId="0" fontId="9" fillId="8" borderId="3" xfId="0" applyFont="1" applyFill="1" applyBorder="1" applyAlignment="1">
      <alignment horizontal="center"/>
    </xf>
    <xf numFmtId="0" fontId="5" fillId="8" borderId="4" xfId="0" applyFont="1" applyFill="1" applyBorder="1"/>
    <xf numFmtId="0" fontId="15" fillId="8" borderId="4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quotePrefix="1"/>
    <xf numFmtId="6" fontId="19" fillId="0" borderId="0" xfId="0" applyNumberFormat="1" applyFont="1"/>
    <xf numFmtId="0" fontId="19" fillId="0" borderId="0" xfId="0" applyFont="1"/>
    <xf numFmtId="165" fontId="5" fillId="4" borderId="4" xfId="3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13" fillId="4" borderId="1" xfId="3" applyFont="1" applyBorder="1" applyAlignment="1"/>
    <xf numFmtId="0" fontId="13" fillId="4" borderId="4" xfId="3" applyFont="1" applyBorder="1" applyAlignment="1">
      <alignment horizontal="center"/>
    </xf>
    <xf numFmtId="0" fontId="13" fillId="4" borderId="2" xfId="3" applyFont="1" applyBorder="1" applyAlignment="1"/>
    <xf numFmtId="0" fontId="1" fillId="4" borderId="4" xfId="3" applyBorder="1" applyAlignment="1">
      <alignment horizontal="center" vertical="center"/>
    </xf>
    <xf numFmtId="0" fontId="11" fillId="9" borderId="1" xfId="2" applyFont="1" applyFill="1" applyBorder="1" applyAlignment="1">
      <alignment horizontal="left"/>
    </xf>
    <xf numFmtId="44" fontId="2" fillId="9" borderId="2" xfId="2" applyNumberFormat="1" applyFont="1" applyFill="1" applyBorder="1"/>
    <xf numFmtId="0" fontId="2" fillId="9" borderId="2" xfId="2" applyFont="1" applyFill="1" applyBorder="1"/>
    <xf numFmtId="44" fontId="2" fillId="9" borderId="20" xfId="2" applyNumberFormat="1" applyFont="1" applyFill="1" applyBorder="1"/>
    <xf numFmtId="0" fontId="12" fillId="9" borderId="17" xfId="2" applyFont="1" applyFill="1" applyBorder="1"/>
    <xf numFmtId="0" fontId="12" fillId="9" borderId="19" xfId="2" applyFont="1" applyFill="1" applyBorder="1"/>
    <xf numFmtId="0" fontId="2" fillId="9" borderId="19" xfId="2" applyFont="1" applyFill="1" applyBorder="1"/>
    <xf numFmtId="0" fontId="2" fillId="9" borderId="18" xfId="2" applyFont="1" applyFill="1" applyBorder="1"/>
    <xf numFmtId="0" fontId="13" fillId="4" borderId="4" xfId="3" applyFont="1" applyBorder="1" applyAlignment="1">
      <alignment horizontal="center" vertical="center"/>
    </xf>
    <xf numFmtId="0" fontId="13" fillId="4" borderId="1" xfId="3" applyFont="1" applyBorder="1" applyAlignment="1">
      <alignment vertical="center"/>
    </xf>
    <xf numFmtId="0" fontId="21" fillId="5" borderId="1" xfId="4" applyFont="1" applyFill="1" applyBorder="1" applyAlignment="1">
      <alignment vertical="center"/>
    </xf>
    <xf numFmtId="0" fontId="21" fillId="4" borderId="1" xfId="4" applyFont="1" applyFill="1" applyBorder="1" applyAlignment="1">
      <alignment vertical="center"/>
    </xf>
    <xf numFmtId="0" fontId="13" fillId="4" borderId="2" xfId="3" applyFont="1" applyBorder="1" applyAlignment="1">
      <alignment vertical="center"/>
    </xf>
    <xf numFmtId="0" fontId="2" fillId="0" borderId="8" xfId="2" applyFont="1" applyFill="1" applyBorder="1" applyAlignment="1"/>
    <xf numFmtId="165" fontId="12" fillId="9" borderId="24" xfId="2" applyNumberFormat="1" applyFont="1" applyFill="1" applyBorder="1" applyAlignment="1"/>
    <xf numFmtId="165" fontId="12" fillId="9" borderId="23" xfId="2" applyNumberFormat="1" applyFont="1" applyFill="1" applyBorder="1" applyAlignment="1"/>
    <xf numFmtId="0" fontId="12" fillId="9" borderId="7" xfId="2" applyFont="1" applyFill="1" applyBorder="1" applyAlignment="1"/>
    <xf numFmtId="0" fontId="12" fillId="9" borderId="21" xfId="2" applyFont="1" applyFill="1" applyBorder="1" applyAlignment="1"/>
    <xf numFmtId="165" fontId="12" fillId="9" borderId="25" xfId="2" applyNumberFormat="1" applyFont="1" applyFill="1" applyBorder="1" applyAlignment="1"/>
    <xf numFmtId="0" fontId="2" fillId="0" borderId="0" xfId="2" applyFont="1" applyFill="1" applyBorder="1" applyAlignment="1"/>
    <xf numFmtId="0" fontId="5" fillId="0" borderId="4" xfId="0" applyFont="1" applyBorder="1" applyAlignment="1">
      <alignment horizontal="left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0" fillId="4" borderId="4" xfId="3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0" xfId="0" applyFont="1" applyAlignment="1">
      <alignment vertical="center"/>
    </xf>
    <xf numFmtId="0" fontId="18" fillId="3" borderId="22" xfId="0" applyFont="1" applyFill="1" applyBorder="1" applyAlignment="1">
      <alignment wrapText="1"/>
    </xf>
    <xf numFmtId="14" fontId="13" fillId="4" borderId="4" xfId="3" quotePrefix="1" applyNumberFormat="1" applyFont="1" applyBorder="1" applyAlignment="1">
      <alignment horizontal="center"/>
    </xf>
    <xf numFmtId="14" fontId="13" fillId="4" borderId="4" xfId="3" applyNumberFormat="1" applyFont="1" applyBorder="1" applyAlignment="1">
      <alignment horizontal="center"/>
    </xf>
    <xf numFmtId="14" fontId="13" fillId="4" borderId="4" xfId="3" applyNumberFormat="1" applyFont="1" applyBorder="1" applyAlignment="1"/>
    <xf numFmtId="0" fontId="24" fillId="3" borderId="22" xfId="0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9" borderId="1" xfId="2" applyFont="1" applyFill="1" applyBorder="1" applyAlignment="1">
      <alignment horizontal="left"/>
    </xf>
    <xf numFmtId="0" fontId="11" fillId="9" borderId="2" xfId="2" applyFont="1" applyFill="1" applyBorder="1" applyAlignment="1">
      <alignment horizontal="left"/>
    </xf>
    <xf numFmtId="0" fontId="11" fillId="9" borderId="20" xfId="2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4" borderId="1" xfId="3" applyFont="1" applyBorder="1" applyAlignment="1">
      <alignment horizontal="left" vertical="center" wrapText="1"/>
    </xf>
    <xf numFmtId="0" fontId="13" fillId="4" borderId="2" xfId="3" applyFont="1" applyBorder="1" applyAlignment="1">
      <alignment horizontal="left" vertical="center" wrapText="1"/>
    </xf>
    <xf numFmtId="0" fontId="13" fillId="4" borderId="20" xfId="3" applyFont="1" applyBorder="1" applyAlignment="1">
      <alignment horizontal="left" vertical="center" wrapText="1"/>
    </xf>
    <xf numFmtId="0" fontId="12" fillId="9" borderId="7" xfId="2" applyFont="1" applyFill="1" applyBorder="1" applyAlignment="1">
      <alignment horizontal="left"/>
    </xf>
    <xf numFmtId="0" fontId="12" fillId="9" borderId="8" xfId="2" applyFont="1" applyFill="1" applyBorder="1" applyAlignment="1">
      <alignment horizontal="left"/>
    </xf>
    <xf numFmtId="0" fontId="12" fillId="9" borderId="21" xfId="2" applyFont="1" applyFill="1" applyBorder="1" applyAlignment="1">
      <alignment horizontal="left"/>
    </xf>
    <xf numFmtId="0" fontId="12" fillId="9" borderId="22" xfId="2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20" fillId="0" borderId="16" xfId="2" applyFont="1" applyFill="1" applyBorder="1" applyAlignment="1">
      <alignment horizontal="left"/>
    </xf>
    <xf numFmtId="0" fontId="20" fillId="0" borderId="9" xfId="2" applyFont="1" applyFill="1" applyBorder="1" applyAlignment="1">
      <alignment horizontal="left"/>
    </xf>
    <xf numFmtId="0" fontId="20" fillId="0" borderId="29" xfId="2" applyFont="1" applyFill="1" applyBorder="1" applyAlignment="1">
      <alignment horizontal="left"/>
    </xf>
    <xf numFmtId="0" fontId="20" fillId="0" borderId="13" xfId="2" applyFont="1" applyFill="1" applyBorder="1" applyAlignment="1">
      <alignment horizontal="left"/>
    </xf>
    <xf numFmtId="0" fontId="20" fillId="0" borderId="14" xfId="2" applyFont="1" applyFill="1" applyBorder="1" applyAlignment="1">
      <alignment horizontal="left"/>
    </xf>
    <xf numFmtId="0" fontId="20" fillId="0" borderId="30" xfId="2" applyFont="1" applyFill="1" applyBorder="1" applyAlignment="1">
      <alignment horizontal="left"/>
    </xf>
    <xf numFmtId="165" fontId="5" fillId="0" borderId="9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center"/>
    </xf>
    <xf numFmtId="165" fontId="5" fillId="0" borderId="14" xfId="1" applyNumberFormat="1" applyFont="1" applyFill="1" applyBorder="1" applyAlignment="1">
      <alignment horizontal="center"/>
    </xf>
    <xf numFmtId="165" fontId="5" fillId="0" borderId="15" xfId="1" applyNumberFormat="1" applyFon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6" xfId="2" applyFont="1" applyFill="1" applyBorder="1" applyAlignment="1"/>
    <xf numFmtId="165" fontId="2" fillId="0" borderId="0" xfId="2" applyNumberFormat="1" applyFont="1" applyFill="1" applyBorder="1" applyAlignment="1"/>
    <xf numFmtId="0" fontId="2" fillId="0" borderId="22" xfId="2" applyFont="1" applyFill="1" applyBorder="1" applyAlignment="1"/>
  </cellXfs>
  <cellStyles count="5">
    <cellStyle name="20% - Accent1" xfId="3" builtinId="30"/>
    <cellStyle name="Accent5" xfId="2" builtinId="45"/>
    <cellStyle name="Hyperlink" xfId="4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0</xdr:row>
      <xdr:rowOff>228635</xdr:rowOff>
    </xdr:from>
    <xdr:to>
      <xdr:col>3</xdr:col>
      <xdr:colOff>459631</xdr:colOff>
      <xdr:row>0</xdr:row>
      <xdr:rowOff>845034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C8E1850-C187-4DBD-05DC-E251881F9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7" y="228635"/>
          <a:ext cx="5240446" cy="61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nrysche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6"/>
  <sheetViews>
    <sheetView tabSelected="1" zoomScale="78" zoomScaleNormal="78" workbookViewId="0">
      <pane ySplit="1" topLeftCell="A2" activePane="bottomLeft" state="frozen"/>
      <selection pane="bottomLeft" activeCell="I40" sqref="I40"/>
    </sheetView>
  </sheetViews>
  <sheetFormatPr defaultRowHeight="14.6"/>
  <cols>
    <col min="1" max="1" width="37.53515625" customWidth="1"/>
    <col min="2" max="2" width="17.84375" customWidth="1"/>
    <col min="3" max="6" width="15.3046875" customWidth="1"/>
    <col min="7" max="7" width="11.84375" bestFit="1" customWidth="1"/>
    <col min="8" max="8" width="12.07421875" customWidth="1"/>
    <col min="11" max="11" width="10.69140625" bestFit="1" customWidth="1"/>
    <col min="13" max="13" width="10.3046875" bestFit="1" customWidth="1"/>
    <col min="14" max="14" width="9.4609375" customWidth="1"/>
    <col min="20" max="20" width="37.53515625" customWidth="1"/>
  </cols>
  <sheetData>
    <row r="1" spans="1:14" ht="175.4" customHeight="1">
      <c r="A1" s="124" t="s">
        <v>91</v>
      </c>
      <c r="B1" s="124"/>
      <c r="C1" s="124"/>
      <c r="D1" s="120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0.1" customHeight="1">
      <c r="A2" s="93" t="s">
        <v>0</v>
      </c>
      <c r="B2" s="94"/>
      <c r="C2" s="95"/>
      <c r="D2" s="95"/>
      <c r="E2" s="94"/>
      <c r="F2" s="95"/>
      <c r="G2" s="94"/>
      <c r="H2" s="94"/>
      <c r="I2" s="94"/>
      <c r="J2" s="94"/>
      <c r="K2" s="94"/>
      <c r="L2" s="94"/>
      <c r="M2" s="94"/>
      <c r="N2" s="96"/>
    </row>
    <row r="3" spans="1:14" ht="40.1" customHeight="1" thickBot="1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21" customHeight="1">
      <c r="A4" s="89" t="s">
        <v>48</v>
      </c>
      <c r="B4" s="30"/>
      <c r="C4" s="90" t="s">
        <v>70</v>
      </c>
      <c r="I4" s="156" t="s">
        <v>92</v>
      </c>
      <c r="J4" s="157"/>
      <c r="K4" s="157"/>
      <c r="L4" s="158"/>
      <c r="M4" s="152">
        <f>B50+C111</f>
        <v>0</v>
      </c>
      <c r="N4" s="153"/>
    </row>
    <row r="5" spans="1:14" ht="16.100000000000001" customHeight="1" thickBot="1">
      <c r="A5" s="42" t="s">
        <v>28</v>
      </c>
      <c r="B5" s="43"/>
      <c r="C5" s="43"/>
      <c r="D5" s="84"/>
      <c r="I5" s="159" t="s">
        <v>93</v>
      </c>
      <c r="J5" s="160"/>
      <c r="K5" s="160"/>
      <c r="L5" s="161"/>
      <c r="M5" s="154">
        <f>B51+C112</f>
        <v>0</v>
      </c>
      <c r="N5" s="155"/>
    </row>
    <row r="6" spans="1:14" ht="16.100000000000001" customHeight="1">
      <c r="A6" s="2" t="s">
        <v>5</v>
      </c>
      <c r="B6" s="16">
        <v>2150</v>
      </c>
      <c r="C6" s="3"/>
      <c r="D6" s="83"/>
      <c r="E6" s="85"/>
      <c r="I6" s="142" t="s">
        <v>74</v>
      </c>
      <c r="J6" s="143"/>
      <c r="K6" s="143"/>
      <c r="L6" s="144"/>
      <c r="M6" s="148">
        <f>SUM(M4+M5)</f>
        <v>0</v>
      </c>
      <c r="N6" s="149"/>
    </row>
    <row r="7" spans="1:14" ht="16.100000000000001" customHeight="1" thickBot="1">
      <c r="A7" s="2" t="s">
        <v>6</v>
      </c>
      <c r="B7" s="16">
        <v>1290</v>
      </c>
      <c r="C7" s="3"/>
      <c r="D7" s="83"/>
      <c r="E7" s="85"/>
      <c r="I7" s="145"/>
      <c r="J7" s="146"/>
      <c r="K7" s="146"/>
      <c r="L7" s="147"/>
      <c r="M7" s="150"/>
      <c r="N7" s="151"/>
    </row>
    <row r="8" spans="1:14" ht="16.100000000000001" customHeight="1" thickBot="1">
      <c r="A8" s="2" t="s">
        <v>7</v>
      </c>
      <c r="B8" s="16">
        <v>750</v>
      </c>
      <c r="C8" s="3"/>
      <c r="D8" s="83"/>
      <c r="E8" s="85"/>
      <c r="I8" s="97" t="s">
        <v>22</v>
      </c>
      <c r="J8" s="98"/>
      <c r="K8" s="99"/>
      <c r="L8" s="99"/>
      <c r="M8" s="99"/>
      <c r="N8" s="100"/>
    </row>
    <row r="9" spans="1:14" ht="16.100000000000001" customHeight="1">
      <c r="A9" s="4" t="s">
        <v>8</v>
      </c>
      <c r="B9" s="16">
        <v>2680</v>
      </c>
      <c r="C9" s="3"/>
      <c r="D9" s="83"/>
      <c r="E9" s="85"/>
      <c r="I9" s="37" t="s">
        <v>38</v>
      </c>
      <c r="J9" s="36"/>
      <c r="K9" s="1"/>
      <c r="L9" s="1"/>
      <c r="M9" s="1"/>
      <c r="N9" s="10"/>
    </row>
    <row r="10" spans="1:14" ht="16.100000000000001" customHeight="1">
      <c r="A10" s="21" t="s">
        <v>32</v>
      </c>
      <c r="B10" s="5"/>
      <c r="C10" s="17">
        <f>(C6*$B6)+(C7*$B7)+(C8*$B8)+(C9*$B9)</f>
        <v>0</v>
      </c>
      <c r="D10" s="9"/>
      <c r="I10" s="37" t="s">
        <v>25</v>
      </c>
      <c r="J10" s="36"/>
      <c r="K10" s="1"/>
      <c r="L10" s="1"/>
      <c r="M10" s="1"/>
      <c r="N10" s="10"/>
    </row>
    <row r="11" spans="1:14" ht="16.100000000000001" customHeight="1">
      <c r="A11" s="79" t="s">
        <v>29</v>
      </c>
      <c r="B11" s="80"/>
      <c r="C11" s="80"/>
      <c r="D11" s="9"/>
      <c r="I11" s="38"/>
      <c r="J11" s="39"/>
      <c r="K11" s="40"/>
      <c r="L11" s="40"/>
      <c r="M11" s="40"/>
      <c r="N11" s="41"/>
    </row>
    <row r="12" spans="1:14" ht="16.100000000000001" customHeight="1">
      <c r="A12" s="2" t="s">
        <v>5</v>
      </c>
      <c r="B12" s="16">
        <v>2150</v>
      </c>
      <c r="C12" s="3"/>
      <c r="D12" s="83"/>
      <c r="E12" s="85"/>
      <c r="I12" s="37" t="s">
        <v>23</v>
      </c>
      <c r="J12" s="36"/>
      <c r="K12" s="1"/>
      <c r="L12" s="1"/>
      <c r="M12" s="1"/>
      <c r="N12" s="10"/>
    </row>
    <row r="13" spans="1:14" ht="16.100000000000001" customHeight="1">
      <c r="A13" s="2" t="s">
        <v>6</v>
      </c>
      <c r="B13" s="16">
        <v>1290</v>
      </c>
      <c r="C13" s="3"/>
      <c r="D13" s="83"/>
      <c r="E13" s="85"/>
      <c r="I13" s="35" t="s">
        <v>39</v>
      </c>
      <c r="J13" s="36"/>
      <c r="K13" s="1"/>
      <c r="L13" s="1"/>
      <c r="M13" s="1"/>
      <c r="N13" s="10"/>
    </row>
    <row r="14" spans="1:14" ht="16.100000000000001" customHeight="1">
      <c r="A14" s="2" t="s">
        <v>7</v>
      </c>
      <c r="B14" s="16">
        <v>750</v>
      </c>
      <c r="C14" s="3"/>
      <c r="D14" s="83"/>
      <c r="E14" s="85"/>
      <c r="I14" s="35" t="s">
        <v>40</v>
      </c>
      <c r="J14" s="36"/>
      <c r="K14" s="1"/>
      <c r="L14" s="1"/>
      <c r="M14" s="1"/>
      <c r="N14" s="10"/>
    </row>
    <row r="15" spans="1:14" ht="16.100000000000001" customHeight="1">
      <c r="A15" s="4" t="s">
        <v>8</v>
      </c>
      <c r="B15" s="16">
        <v>2680</v>
      </c>
      <c r="C15" s="3"/>
      <c r="D15" s="83"/>
      <c r="E15" s="85"/>
      <c r="I15" s="35" t="s">
        <v>41</v>
      </c>
      <c r="J15" s="36"/>
      <c r="K15" s="1"/>
      <c r="L15" s="1"/>
      <c r="M15" s="1"/>
      <c r="N15" s="10"/>
    </row>
    <row r="16" spans="1:14" ht="16.100000000000001" customHeight="1">
      <c r="A16" s="21" t="s">
        <v>32</v>
      </c>
      <c r="B16" s="5"/>
      <c r="C16" s="17">
        <f>(C12*$B12)+(C13*$B13)+(C14*$B14)+(C15*$B15)</f>
        <v>0</v>
      </c>
      <c r="I16" s="35" t="s">
        <v>42</v>
      </c>
      <c r="J16" s="36"/>
      <c r="K16" s="1"/>
      <c r="L16" s="1"/>
      <c r="M16" s="1"/>
      <c r="N16" s="10"/>
    </row>
    <row r="17" spans="1:14" ht="35.15" customHeight="1">
      <c r="A17" s="141"/>
      <c r="B17" s="141"/>
      <c r="C17" s="141"/>
      <c r="I17" s="37"/>
      <c r="J17" s="36"/>
      <c r="K17" s="1"/>
      <c r="L17" s="1"/>
      <c r="M17" s="1"/>
      <c r="N17" s="10"/>
    </row>
    <row r="18" spans="1:14" ht="21" customHeight="1">
      <c r="A18" s="89" t="s">
        <v>46</v>
      </c>
      <c r="B18" s="91"/>
      <c r="C18" s="90" t="s">
        <v>90</v>
      </c>
      <c r="I18" s="37"/>
      <c r="J18" s="36"/>
      <c r="K18" s="1"/>
      <c r="L18" s="1"/>
      <c r="M18" s="1"/>
      <c r="N18" s="10"/>
    </row>
    <row r="19" spans="1:14" ht="16.100000000000001" customHeight="1">
      <c r="A19" s="42" t="s">
        <v>28</v>
      </c>
      <c r="B19" s="43"/>
      <c r="C19" s="43"/>
      <c r="D19" s="84"/>
      <c r="I19" s="37"/>
      <c r="J19" s="36"/>
      <c r="K19" s="1"/>
      <c r="L19" s="1"/>
      <c r="M19" s="1"/>
      <c r="N19" s="10"/>
    </row>
    <row r="20" spans="1:14" ht="16.100000000000001" customHeight="1">
      <c r="A20" s="2" t="s">
        <v>12</v>
      </c>
      <c r="B20" s="16">
        <v>290</v>
      </c>
      <c r="C20" s="3"/>
      <c r="D20" s="83"/>
      <c r="E20" s="85"/>
      <c r="I20" s="37" t="s">
        <v>24</v>
      </c>
      <c r="J20" s="36"/>
      <c r="K20" s="1"/>
      <c r="L20" s="1"/>
      <c r="M20" s="1"/>
      <c r="N20" s="10"/>
    </row>
    <row r="21" spans="1:14" ht="16.100000000000001" customHeight="1">
      <c r="A21" s="2" t="s">
        <v>5</v>
      </c>
      <c r="B21" s="16">
        <v>2150</v>
      </c>
      <c r="C21" s="18"/>
      <c r="D21" s="83"/>
      <c r="E21" s="85"/>
      <c r="I21" s="37"/>
      <c r="J21" s="36"/>
      <c r="K21" s="1"/>
      <c r="L21" s="1"/>
      <c r="M21" s="1"/>
      <c r="N21" s="10"/>
    </row>
    <row r="22" spans="1:14" ht="16.100000000000001" customHeight="1">
      <c r="A22" s="21" t="s">
        <v>32</v>
      </c>
      <c r="B22" s="20"/>
      <c r="C22" s="17">
        <f>(C20*$B20)+(C21*$B21)</f>
        <v>0</v>
      </c>
      <c r="E22" s="86"/>
      <c r="I22" s="37"/>
      <c r="J22" s="36"/>
      <c r="K22" s="1"/>
      <c r="L22" s="1"/>
      <c r="M22" s="1"/>
      <c r="N22" s="10"/>
    </row>
    <row r="23" spans="1:14" ht="16.100000000000001" customHeight="1">
      <c r="A23" s="76" t="s">
        <v>29</v>
      </c>
      <c r="B23" s="77"/>
      <c r="C23" s="77"/>
      <c r="E23" s="86"/>
      <c r="I23" s="37"/>
      <c r="J23" s="36"/>
      <c r="K23" s="1"/>
      <c r="L23" s="1"/>
      <c r="M23" s="1"/>
      <c r="N23" s="10"/>
    </row>
    <row r="24" spans="1:14" ht="16.100000000000001" customHeight="1">
      <c r="A24" s="2" t="s">
        <v>12</v>
      </c>
      <c r="B24" s="16">
        <v>290</v>
      </c>
      <c r="C24" s="3"/>
      <c r="D24" s="83"/>
      <c r="E24" s="85"/>
      <c r="I24" s="37" t="s">
        <v>26</v>
      </c>
      <c r="J24" s="36"/>
      <c r="K24" s="1"/>
      <c r="L24" s="1"/>
      <c r="M24" s="1"/>
      <c r="N24" s="10"/>
    </row>
    <row r="25" spans="1:14" ht="16.100000000000001" customHeight="1">
      <c r="A25" s="2" t="s">
        <v>5</v>
      </c>
      <c r="B25" s="16">
        <v>2150</v>
      </c>
      <c r="C25" s="3"/>
      <c r="D25" s="83"/>
      <c r="E25" s="85"/>
      <c r="I25" s="35"/>
      <c r="J25" s="36"/>
      <c r="K25" s="1"/>
      <c r="L25" s="1"/>
      <c r="M25" s="1"/>
      <c r="N25" s="10"/>
    </row>
    <row r="26" spans="1:14" ht="16.100000000000001" customHeight="1">
      <c r="A26" s="22" t="s">
        <v>32</v>
      </c>
      <c r="B26" s="5"/>
      <c r="C26" s="17">
        <f>(C24*$B24)+(C25*$B25)</f>
        <v>0</v>
      </c>
      <c r="I26" s="35"/>
      <c r="J26" s="36"/>
      <c r="K26" s="1"/>
      <c r="L26" s="1"/>
      <c r="M26" s="1"/>
      <c r="N26" s="10"/>
    </row>
    <row r="27" spans="1:14" ht="35.15" customHeight="1">
      <c r="A27" s="118"/>
      <c r="B27" s="118"/>
      <c r="C27" s="118"/>
      <c r="D27" s="118"/>
      <c r="E27" s="118"/>
      <c r="I27" s="35"/>
      <c r="J27" s="36"/>
      <c r="K27" s="1"/>
      <c r="L27" s="1"/>
      <c r="M27" s="1"/>
      <c r="N27" s="10"/>
    </row>
    <row r="28" spans="1:14" ht="21" customHeight="1">
      <c r="A28" s="102" t="s">
        <v>47</v>
      </c>
      <c r="B28" s="57"/>
      <c r="C28" s="101" t="s">
        <v>71</v>
      </c>
      <c r="D28" s="101" t="s">
        <v>72</v>
      </c>
      <c r="E28" s="101" t="s">
        <v>73</v>
      </c>
      <c r="G28" s="8"/>
      <c r="H28" s="7"/>
      <c r="I28" s="37" t="s">
        <v>27</v>
      </c>
      <c r="J28" s="36"/>
      <c r="K28" s="1"/>
      <c r="L28" s="1"/>
      <c r="M28" s="1"/>
      <c r="N28" s="10"/>
    </row>
    <row r="29" spans="1:14" ht="16.100000000000001" customHeight="1">
      <c r="A29" s="42" t="s">
        <v>28</v>
      </c>
      <c r="B29" s="44"/>
      <c r="C29" s="43"/>
      <c r="D29" s="43"/>
      <c r="E29" s="43"/>
      <c r="I29" s="11"/>
      <c r="J29" s="1"/>
      <c r="K29" s="1"/>
      <c r="L29" s="1"/>
      <c r="M29" s="1"/>
      <c r="N29" s="10"/>
    </row>
    <row r="30" spans="1:14" ht="30" customHeight="1">
      <c r="A30" s="15" t="s">
        <v>12</v>
      </c>
      <c r="B30" s="6"/>
      <c r="C30" s="55" t="s">
        <v>53</v>
      </c>
      <c r="D30" s="55" t="s">
        <v>51</v>
      </c>
      <c r="E30" s="55" t="s">
        <v>52</v>
      </c>
      <c r="F30" s="84"/>
      <c r="I30" s="11"/>
      <c r="J30" s="1"/>
      <c r="K30" s="1"/>
      <c r="L30" s="1"/>
      <c r="M30" s="1"/>
      <c r="N30" s="10"/>
    </row>
    <row r="31" spans="1:14" ht="16.100000000000001" customHeight="1">
      <c r="A31" s="4"/>
      <c r="B31" s="16">
        <v>290</v>
      </c>
      <c r="C31" s="3"/>
      <c r="D31" s="3"/>
      <c r="E31" s="3"/>
      <c r="F31" s="83"/>
      <c r="G31" s="85"/>
      <c r="I31" s="11"/>
      <c r="J31" s="1"/>
      <c r="K31" s="1"/>
      <c r="L31" s="1"/>
      <c r="M31" s="1"/>
      <c r="N31" s="10"/>
    </row>
    <row r="32" spans="1:14" ht="16.100000000000001" customHeight="1" thickBot="1">
      <c r="A32" s="22" t="s">
        <v>32</v>
      </c>
      <c r="B32" s="54">
        <f>C32+D32+E32</f>
        <v>0</v>
      </c>
      <c r="C32" s="17">
        <f>(C31*$B31)</f>
        <v>0</v>
      </c>
      <c r="D32" s="17">
        <f>(D31*$B31)</f>
        <v>0</v>
      </c>
      <c r="E32" s="17">
        <f t="shared" ref="E32" si="0">(E31*$B31)</f>
        <v>0</v>
      </c>
      <c r="F32" s="33">
        <f>C32+D32+E32</f>
        <v>0</v>
      </c>
      <c r="I32" s="12"/>
      <c r="J32" s="13"/>
      <c r="K32" s="13"/>
      <c r="L32" s="13"/>
      <c r="M32" s="13"/>
      <c r="N32" s="14"/>
    </row>
    <row r="33" spans="1:11" ht="16.100000000000001" customHeight="1">
      <c r="A33" s="76" t="s">
        <v>29</v>
      </c>
      <c r="B33" s="76"/>
      <c r="C33" s="78"/>
      <c r="D33" s="78"/>
      <c r="E33" s="78"/>
      <c r="F33" s="33"/>
    </row>
    <row r="34" spans="1:11" ht="30" customHeight="1">
      <c r="A34" s="15" t="s">
        <v>12</v>
      </c>
      <c r="B34" s="6"/>
      <c r="C34" s="55" t="s">
        <v>53</v>
      </c>
      <c r="D34" s="55" t="s">
        <v>51</v>
      </c>
      <c r="E34" s="55" t="s">
        <v>52</v>
      </c>
      <c r="F34" s="33"/>
    </row>
    <row r="35" spans="1:11" ht="16.100000000000001" customHeight="1">
      <c r="A35" s="19"/>
      <c r="B35" s="16">
        <v>290</v>
      </c>
      <c r="C35" s="3"/>
      <c r="D35" s="3"/>
      <c r="E35" s="3"/>
      <c r="F35" s="33"/>
    </row>
    <row r="36" spans="1:11" ht="16.100000000000001" customHeight="1">
      <c r="A36" s="22" t="s">
        <v>32</v>
      </c>
      <c r="B36" s="54">
        <f>C36+D36+E36</f>
        <v>0</v>
      </c>
      <c r="C36" s="17">
        <f>(C35*$B35)</f>
        <v>0</v>
      </c>
      <c r="D36" s="17">
        <f>(D35*$B35)</f>
        <v>0</v>
      </c>
      <c r="E36" s="17">
        <f>(E35*$B35)</f>
        <v>0</v>
      </c>
      <c r="F36" s="33">
        <f t="shared" ref="F36" si="1">C36+D36+E36</f>
        <v>0</v>
      </c>
    </row>
    <row r="37" spans="1:11" ht="35.15" customHeight="1">
      <c r="A37" s="61"/>
      <c r="B37" s="61"/>
      <c r="C37" s="61"/>
      <c r="D37" s="61"/>
      <c r="E37" s="61"/>
    </row>
    <row r="38" spans="1:11" ht="21" customHeight="1">
      <c r="A38" s="89" t="s">
        <v>54</v>
      </c>
      <c r="B38" s="30"/>
      <c r="C38" s="121">
        <v>44958</v>
      </c>
      <c r="D38" s="122">
        <v>45014</v>
      </c>
      <c r="E38" s="122">
        <v>45078</v>
      </c>
      <c r="F38" s="122">
        <v>45161</v>
      </c>
      <c r="G38" s="123">
        <v>45210</v>
      </c>
      <c r="H38" s="123">
        <v>45252</v>
      </c>
    </row>
    <row r="39" spans="1:11" ht="16.100000000000001" customHeight="1">
      <c r="A39" s="62" t="s">
        <v>28</v>
      </c>
      <c r="B39" s="63"/>
      <c r="C39" s="64"/>
      <c r="D39" s="64"/>
      <c r="E39" s="64"/>
      <c r="F39" s="64"/>
      <c r="G39" s="64"/>
      <c r="H39" s="65"/>
    </row>
    <row r="40" spans="1:11" ht="40" customHeight="1">
      <c r="A40" s="2"/>
      <c r="B40" s="6"/>
      <c r="C40" s="55" t="s">
        <v>89</v>
      </c>
      <c r="D40" s="55" t="s">
        <v>53</v>
      </c>
      <c r="E40" s="55" t="s">
        <v>51</v>
      </c>
      <c r="F40" s="55" t="s">
        <v>89</v>
      </c>
      <c r="G40" s="55" t="s">
        <v>52</v>
      </c>
      <c r="H40" s="55" t="s">
        <v>96</v>
      </c>
      <c r="J40" s="84"/>
    </row>
    <row r="41" spans="1:11" ht="16.100000000000001" customHeight="1">
      <c r="A41" s="15" t="s">
        <v>12</v>
      </c>
      <c r="B41" s="87">
        <v>290</v>
      </c>
      <c r="C41" s="3"/>
      <c r="D41" s="3"/>
      <c r="E41" s="3"/>
      <c r="F41" s="3"/>
      <c r="G41" s="3"/>
      <c r="H41" s="3"/>
      <c r="J41" s="83"/>
      <c r="K41" s="85"/>
    </row>
    <row r="42" spans="1:11" ht="16.100000000000001" customHeight="1">
      <c r="A42" s="2" t="s">
        <v>61</v>
      </c>
      <c r="B42" s="87">
        <v>730</v>
      </c>
      <c r="C42" s="3"/>
      <c r="D42" s="3"/>
      <c r="E42" s="3"/>
      <c r="F42" s="3"/>
      <c r="G42" s="3"/>
      <c r="H42" s="3"/>
      <c r="J42" s="83"/>
      <c r="K42" s="85"/>
    </row>
    <row r="43" spans="1:11" ht="16.100000000000001" customHeight="1">
      <c r="A43" s="21" t="s">
        <v>33</v>
      </c>
      <c r="B43" s="54">
        <f>C43+D43+E43</f>
        <v>0</v>
      </c>
      <c r="C43" s="17">
        <f t="shared" ref="C43:H43" si="2">(C41*$B41)+(C42*$B42)</f>
        <v>0</v>
      </c>
      <c r="D43" s="17">
        <f t="shared" si="2"/>
        <v>0</v>
      </c>
      <c r="E43" s="17">
        <f t="shared" si="2"/>
        <v>0</v>
      </c>
      <c r="F43" s="17">
        <f t="shared" si="2"/>
        <v>0</v>
      </c>
      <c r="G43" s="17">
        <f t="shared" si="2"/>
        <v>0</v>
      </c>
      <c r="H43" s="17">
        <f t="shared" si="2"/>
        <v>0</v>
      </c>
      <c r="I43" s="33">
        <f>C43+D43+E43+F43+G43+H43</f>
        <v>0</v>
      </c>
    </row>
    <row r="44" spans="1:11" ht="16.100000000000001" customHeight="1">
      <c r="A44" s="76" t="s">
        <v>29</v>
      </c>
      <c r="B44" s="76"/>
      <c r="C44" s="77"/>
      <c r="D44" s="77"/>
      <c r="E44" s="77"/>
      <c r="F44" s="77"/>
      <c r="G44" s="77"/>
      <c r="H44" s="77"/>
      <c r="I44" s="33"/>
    </row>
    <row r="45" spans="1:11" ht="40" customHeight="1">
      <c r="A45" s="2"/>
      <c r="B45" s="6"/>
      <c r="C45" s="55" t="s">
        <v>89</v>
      </c>
      <c r="D45" s="55" t="s">
        <v>53</v>
      </c>
      <c r="E45" s="55" t="s">
        <v>51</v>
      </c>
      <c r="F45" s="55" t="s">
        <v>89</v>
      </c>
      <c r="G45" s="55" t="s">
        <v>52</v>
      </c>
      <c r="H45" s="55" t="s">
        <v>96</v>
      </c>
      <c r="I45" s="33"/>
      <c r="J45" s="84"/>
    </row>
    <row r="46" spans="1:11" ht="16.100000000000001" customHeight="1">
      <c r="A46" s="15" t="s">
        <v>12</v>
      </c>
      <c r="B46" s="87">
        <v>270</v>
      </c>
      <c r="C46" s="3"/>
      <c r="D46" s="3"/>
      <c r="E46" s="3"/>
      <c r="F46" s="3"/>
      <c r="G46" s="3"/>
      <c r="H46" s="3"/>
      <c r="I46" s="33"/>
      <c r="J46" s="83"/>
      <c r="K46" s="85"/>
    </row>
    <row r="47" spans="1:11" ht="16.100000000000001" customHeight="1">
      <c r="A47" s="2" t="s">
        <v>61</v>
      </c>
      <c r="B47" s="87">
        <v>690</v>
      </c>
      <c r="C47" s="3"/>
      <c r="D47" s="3"/>
      <c r="E47" s="3"/>
      <c r="F47" s="3"/>
      <c r="G47" s="3"/>
      <c r="H47" s="3"/>
      <c r="I47" s="33"/>
      <c r="J47" s="83"/>
      <c r="K47" s="85"/>
    </row>
    <row r="48" spans="1:11" ht="16.100000000000001" customHeight="1">
      <c r="A48" s="21" t="s">
        <v>32</v>
      </c>
      <c r="B48" s="54">
        <f>C48+D48+E48</f>
        <v>0</v>
      </c>
      <c r="C48" s="17">
        <f t="shared" ref="C48:H48" si="3">(C46*$B46)+(C47*$B47)</f>
        <v>0</v>
      </c>
      <c r="D48" s="17">
        <f t="shared" si="3"/>
        <v>0</v>
      </c>
      <c r="E48" s="17">
        <f t="shared" si="3"/>
        <v>0</v>
      </c>
      <c r="F48" s="17">
        <f t="shared" si="3"/>
        <v>0</v>
      </c>
      <c r="G48" s="17">
        <f t="shared" si="3"/>
        <v>0</v>
      </c>
      <c r="H48" s="17">
        <f t="shared" si="3"/>
        <v>0</v>
      </c>
      <c r="I48" s="33">
        <f t="shared" ref="I48" si="4">C48+D48+E48+F48+G48+H48</f>
        <v>0</v>
      </c>
    </row>
    <row r="49" spans="1:14" ht="40.1" customHeight="1">
      <c r="A49" s="29"/>
      <c r="B49" s="32"/>
      <c r="C49" s="28"/>
      <c r="D49" s="28"/>
      <c r="E49" s="28"/>
    </row>
    <row r="50" spans="1:14" ht="30" customHeight="1">
      <c r="A50" s="109" t="s">
        <v>36</v>
      </c>
      <c r="B50" s="107">
        <f>C10+C22+F32+I43</f>
        <v>0</v>
      </c>
      <c r="C50" s="28"/>
      <c r="D50" s="28"/>
      <c r="E50" s="28"/>
    </row>
    <row r="51" spans="1:14" ht="30" customHeight="1">
      <c r="A51" s="110" t="s">
        <v>37</v>
      </c>
      <c r="B51" s="111">
        <f>C16+C26+F36+I48</f>
        <v>0</v>
      </c>
      <c r="C51" s="28"/>
      <c r="D51" s="28"/>
      <c r="E51" s="28"/>
      <c r="I51" s="56"/>
    </row>
    <row r="52" spans="1:14">
      <c r="A52" s="106"/>
      <c r="B52" s="106"/>
      <c r="C52" s="28"/>
      <c r="D52" s="28"/>
      <c r="E52" s="28"/>
      <c r="I52" s="56"/>
    </row>
    <row r="53" spans="1:14">
      <c r="A53" s="112"/>
      <c r="B53" s="112"/>
      <c r="C53" s="28"/>
      <c r="D53" s="28"/>
      <c r="E53" s="28"/>
      <c r="I53" s="56"/>
    </row>
    <row r="54" spans="1:14">
      <c r="A54" s="112"/>
      <c r="B54" s="112"/>
      <c r="C54" s="28"/>
      <c r="D54" s="28"/>
      <c r="E54" s="28"/>
      <c r="I54" s="56"/>
    </row>
    <row r="55" spans="1:14">
      <c r="A55" s="112"/>
      <c r="B55" s="112"/>
      <c r="C55" s="28"/>
      <c r="D55" s="28"/>
      <c r="E55" s="28"/>
      <c r="I55" s="56"/>
    </row>
    <row r="56" spans="1:14">
      <c r="A56" s="28"/>
      <c r="B56" s="28"/>
      <c r="C56" s="28"/>
      <c r="D56" s="28"/>
      <c r="E56" s="28"/>
      <c r="I56" s="56"/>
    </row>
    <row r="57" spans="1:14">
      <c r="A57" s="28"/>
      <c r="B57" s="28"/>
      <c r="C57" s="28"/>
      <c r="D57" s="28"/>
      <c r="E57" s="28"/>
      <c r="I57" s="56"/>
    </row>
    <row r="58" spans="1:14">
      <c r="A58" s="73"/>
      <c r="B58" s="74"/>
      <c r="C58" s="28"/>
      <c r="D58" s="28"/>
      <c r="E58" s="28"/>
      <c r="I58" s="56"/>
    </row>
    <row r="59" spans="1:14" ht="40.1" customHeight="1">
      <c r="A59" s="129" t="s">
        <v>66</v>
      </c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</row>
    <row r="60" spans="1:14" ht="40.1" customHeight="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</row>
    <row r="61" spans="1:14" ht="30" customHeight="1">
      <c r="A61" s="102" t="s">
        <v>34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</row>
    <row r="62" spans="1:14" ht="10.1" customHeight="1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</row>
    <row r="63" spans="1:14" ht="21" customHeight="1">
      <c r="A63" s="104" t="s">
        <v>14</v>
      </c>
      <c r="B63" s="57"/>
      <c r="C63" s="92" t="s">
        <v>9</v>
      </c>
      <c r="D63" s="92" t="s">
        <v>13</v>
      </c>
      <c r="E63" s="92" t="s">
        <v>15</v>
      </c>
      <c r="F63" s="92" t="s">
        <v>10</v>
      </c>
      <c r="G63" s="92" t="s">
        <v>1</v>
      </c>
      <c r="H63" s="92" t="s">
        <v>16</v>
      </c>
      <c r="I63" s="92" t="s">
        <v>11</v>
      </c>
      <c r="J63" s="92" t="s">
        <v>17</v>
      </c>
      <c r="K63" s="92" t="s">
        <v>3</v>
      </c>
      <c r="L63" s="92" t="s">
        <v>2</v>
      </c>
      <c r="M63" s="92" t="s">
        <v>4</v>
      </c>
      <c r="N63" s="92" t="s">
        <v>18</v>
      </c>
    </row>
    <row r="64" spans="1:14" ht="16.100000000000001" customHeight="1">
      <c r="A64" s="45" t="s">
        <v>28</v>
      </c>
      <c r="B64" s="46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5" ht="29.15">
      <c r="A65" s="88" t="s">
        <v>62</v>
      </c>
      <c r="B65" s="16">
        <v>560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5" ht="29.15">
      <c r="A66" s="88" t="s">
        <v>63</v>
      </c>
      <c r="B66" s="16">
        <v>1090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5" ht="29.15">
      <c r="A67" s="88" t="s">
        <v>94</v>
      </c>
      <c r="B67" s="16">
        <v>1650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5" ht="29.15">
      <c r="A68" s="88" t="s">
        <v>64</v>
      </c>
      <c r="B68" s="16">
        <v>490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5" ht="29.25" customHeight="1">
      <c r="A69" s="88" t="s">
        <v>65</v>
      </c>
      <c r="B69" s="16">
        <v>950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5" ht="29.15" customHeight="1">
      <c r="A70" s="88" t="s">
        <v>67</v>
      </c>
      <c r="B70" s="16">
        <v>950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5" ht="16.100000000000001" customHeight="1">
      <c r="A71" s="21" t="s">
        <v>32</v>
      </c>
      <c r="B71" s="51">
        <f>C71+D71+E71+F71+G71+H71+I71+J71+K71+L71+M71+N71</f>
        <v>0</v>
      </c>
      <c r="C71" s="17">
        <f>(C65*$B65)+(C66*$B66)+(C67*$B67)+(C68*$B68)+(C69*$B69)+(C70*$B70)</f>
        <v>0</v>
      </c>
      <c r="D71" s="17">
        <f t="shared" ref="D71:N71" si="5">(D65*$B65)+(D66*$B66)+(D67*$B67)+(D68*$B68)+(D69*$B69)+(D70*$B70)</f>
        <v>0</v>
      </c>
      <c r="E71" s="17">
        <f t="shared" si="5"/>
        <v>0</v>
      </c>
      <c r="F71" s="17">
        <f t="shared" si="5"/>
        <v>0</v>
      </c>
      <c r="G71" s="17">
        <f t="shared" si="5"/>
        <v>0</v>
      </c>
      <c r="H71" s="17">
        <f t="shared" si="5"/>
        <v>0</v>
      </c>
      <c r="I71" s="17">
        <f t="shared" si="5"/>
        <v>0</v>
      </c>
      <c r="J71" s="17">
        <f t="shared" si="5"/>
        <v>0</v>
      </c>
      <c r="K71" s="17">
        <f t="shared" si="5"/>
        <v>0</v>
      </c>
      <c r="L71" s="17">
        <f t="shared" si="5"/>
        <v>0</v>
      </c>
      <c r="M71" s="17">
        <f t="shared" si="5"/>
        <v>0</v>
      </c>
      <c r="N71" s="17">
        <f t="shared" si="5"/>
        <v>0</v>
      </c>
      <c r="O71" s="33">
        <f>SUM(C71:N71)</f>
        <v>0</v>
      </c>
    </row>
    <row r="72" spans="1:15" ht="16.100000000000001" customHeight="1">
      <c r="A72" s="81" t="s">
        <v>29</v>
      </c>
      <c r="B72" s="81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33"/>
    </row>
    <row r="73" spans="1:15" ht="29.15">
      <c r="A73" s="88" t="s">
        <v>62</v>
      </c>
      <c r="B73" s="16">
        <v>560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3"/>
    </row>
    <row r="74" spans="1:15" ht="29.15">
      <c r="A74" s="88" t="s">
        <v>63</v>
      </c>
      <c r="B74" s="16">
        <v>1090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3"/>
    </row>
    <row r="75" spans="1:15" ht="29.15">
      <c r="A75" s="88" t="s">
        <v>95</v>
      </c>
      <c r="B75" s="16">
        <v>1650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3"/>
    </row>
    <row r="76" spans="1:15" ht="29.15">
      <c r="A76" s="88" t="s">
        <v>64</v>
      </c>
      <c r="B76" s="16">
        <v>490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3"/>
    </row>
    <row r="77" spans="1:15" ht="29.15">
      <c r="A77" s="88" t="s">
        <v>65</v>
      </c>
      <c r="B77" s="16">
        <v>950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3"/>
    </row>
    <row r="78" spans="1:15" ht="29.15">
      <c r="A78" s="88" t="s">
        <v>67</v>
      </c>
      <c r="B78" s="16">
        <v>950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3"/>
    </row>
    <row r="79" spans="1:15" ht="16.100000000000001" customHeight="1">
      <c r="A79" s="21" t="s">
        <v>32</v>
      </c>
      <c r="B79" s="51">
        <f>C79+D79+E79+F79+G79+H79+I79+J79+K79+L79+M79+N79</f>
        <v>0</v>
      </c>
      <c r="C79" s="17">
        <f>(C73*$B73)+(C74*$B74)+(C75*$B75)+(C76*$B76)+(C77*$B77)+(C78*$B78)</f>
        <v>0</v>
      </c>
      <c r="D79" s="17">
        <f t="shared" ref="D79:N79" si="6">(D73*$B73)+(D74*$B74)+(D75*$B75)+(D76*$B76)+(D77*$B77)+(D78*$B78)</f>
        <v>0</v>
      </c>
      <c r="E79" s="17">
        <f t="shared" si="6"/>
        <v>0</v>
      </c>
      <c r="F79" s="17">
        <f t="shared" si="6"/>
        <v>0</v>
      </c>
      <c r="G79" s="17">
        <f t="shared" si="6"/>
        <v>0</v>
      </c>
      <c r="H79" s="17">
        <f t="shared" si="6"/>
        <v>0</v>
      </c>
      <c r="I79" s="17">
        <f t="shared" si="6"/>
        <v>0</v>
      </c>
      <c r="J79" s="17">
        <f t="shared" si="6"/>
        <v>0</v>
      </c>
      <c r="K79" s="17">
        <f t="shared" si="6"/>
        <v>0</v>
      </c>
      <c r="L79" s="17">
        <f t="shared" si="6"/>
        <v>0</v>
      </c>
      <c r="M79" s="17">
        <f t="shared" si="6"/>
        <v>0</v>
      </c>
      <c r="N79" s="17">
        <f t="shared" si="6"/>
        <v>0</v>
      </c>
      <c r="O79" s="33">
        <f t="shared" ref="O79:O93" si="7">SUM(C79:N79)</f>
        <v>0</v>
      </c>
    </row>
    <row r="80" spans="1:15" ht="27" customHeight="1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33"/>
    </row>
    <row r="81" spans="1:15" ht="21" customHeight="1">
      <c r="A81" s="103" t="s">
        <v>19</v>
      </c>
      <c r="B81" s="27"/>
      <c r="C81" s="27"/>
      <c r="D81" s="27"/>
      <c r="E81" s="27"/>
      <c r="F81" s="24"/>
      <c r="G81" s="24"/>
      <c r="H81" s="25"/>
      <c r="I81" s="25"/>
      <c r="J81" s="25"/>
      <c r="K81" s="24"/>
      <c r="L81" s="24"/>
      <c r="M81" s="24"/>
      <c r="N81" s="26"/>
      <c r="O81" s="33"/>
    </row>
    <row r="82" spans="1:15" ht="16.100000000000001" customHeight="1">
      <c r="A82" s="48" t="s">
        <v>30</v>
      </c>
      <c r="B82" s="49"/>
      <c r="C82" s="49" t="s">
        <v>9</v>
      </c>
      <c r="D82" s="49" t="s">
        <v>13</v>
      </c>
      <c r="E82" s="49" t="s">
        <v>15</v>
      </c>
      <c r="F82" s="49" t="s">
        <v>10</v>
      </c>
      <c r="G82" s="49" t="s">
        <v>1</v>
      </c>
      <c r="H82" s="49" t="s">
        <v>16</v>
      </c>
      <c r="I82" s="49" t="s">
        <v>11</v>
      </c>
      <c r="J82" s="49" t="s">
        <v>17</v>
      </c>
      <c r="K82" s="49" t="s">
        <v>3</v>
      </c>
      <c r="L82" s="49" t="s">
        <v>2</v>
      </c>
      <c r="M82" s="49" t="s">
        <v>4</v>
      </c>
      <c r="N82" s="49" t="s">
        <v>18</v>
      </c>
      <c r="O82" s="33"/>
    </row>
    <row r="83" spans="1:15" ht="16.100000000000001" customHeight="1">
      <c r="A83" s="4" t="s">
        <v>20</v>
      </c>
      <c r="B83" s="16">
        <v>560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3"/>
    </row>
    <row r="84" spans="1:15" ht="16.100000000000001" customHeight="1">
      <c r="A84" s="4" t="s">
        <v>21</v>
      </c>
      <c r="B84" s="16">
        <v>4500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3"/>
    </row>
    <row r="85" spans="1:15" ht="16.100000000000001" customHeight="1">
      <c r="A85" s="21" t="s">
        <v>32</v>
      </c>
      <c r="B85" s="51">
        <f>C85+D85+E85+F85+G85+H85+I85+J85+K85+L85+M85+N85</f>
        <v>0</v>
      </c>
      <c r="C85" s="17">
        <f>(C83*$B83)+(C84*$B84)</f>
        <v>0</v>
      </c>
      <c r="D85" s="17">
        <f t="shared" ref="D85:N85" si="8">(D83*$B83)+(D84*$B84)</f>
        <v>0</v>
      </c>
      <c r="E85" s="17">
        <f t="shared" si="8"/>
        <v>0</v>
      </c>
      <c r="F85" s="17">
        <f t="shared" si="8"/>
        <v>0</v>
      </c>
      <c r="G85" s="17">
        <f t="shared" si="8"/>
        <v>0</v>
      </c>
      <c r="H85" s="17">
        <f t="shared" si="8"/>
        <v>0</v>
      </c>
      <c r="I85" s="17">
        <f t="shared" si="8"/>
        <v>0</v>
      </c>
      <c r="J85" s="17">
        <f t="shared" si="8"/>
        <v>0</v>
      </c>
      <c r="K85" s="17">
        <f t="shared" si="8"/>
        <v>0</v>
      </c>
      <c r="L85" s="17">
        <f t="shared" si="8"/>
        <v>0</v>
      </c>
      <c r="M85" s="17">
        <f t="shared" si="8"/>
        <v>0</v>
      </c>
      <c r="N85" s="17">
        <f t="shared" si="8"/>
        <v>0</v>
      </c>
      <c r="O85" s="33">
        <f t="shared" si="7"/>
        <v>0</v>
      </c>
    </row>
    <row r="86" spans="1:15" ht="52.85" customHeight="1">
      <c r="A86" s="164"/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33"/>
    </row>
    <row r="87" spans="1:15" ht="21" customHeight="1">
      <c r="A87" s="102" t="s">
        <v>49</v>
      </c>
      <c r="B87" s="105"/>
      <c r="C87" s="92" t="s">
        <v>9</v>
      </c>
      <c r="D87" s="92" t="s">
        <v>13</v>
      </c>
      <c r="E87" s="92" t="s">
        <v>15</v>
      </c>
      <c r="F87" s="92" t="s">
        <v>10</v>
      </c>
      <c r="G87" s="92" t="s">
        <v>1</v>
      </c>
      <c r="H87" s="92" t="s">
        <v>16</v>
      </c>
      <c r="I87" s="92" t="s">
        <v>11</v>
      </c>
      <c r="J87" s="92" t="s">
        <v>17</v>
      </c>
      <c r="K87" s="92" t="s">
        <v>3</v>
      </c>
      <c r="L87" s="92" t="s">
        <v>2</v>
      </c>
      <c r="M87" s="92" t="s">
        <v>4</v>
      </c>
      <c r="N87" s="92" t="s">
        <v>18</v>
      </c>
      <c r="O87" s="33"/>
    </row>
    <row r="88" spans="1:15" ht="16.100000000000001" customHeight="1">
      <c r="A88" s="45" t="s">
        <v>28</v>
      </c>
      <c r="B88" s="52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33"/>
    </row>
    <row r="89" spans="1:15" ht="16.100000000000001" customHeight="1">
      <c r="A89" s="4" t="s">
        <v>35</v>
      </c>
      <c r="B89" s="16">
        <v>1650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3"/>
    </row>
    <row r="90" spans="1:15" ht="16.100000000000001" customHeight="1">
      <c r="A90" s="21" t="s">
        <v>32</v>
      </c>
      <c r="B90" s="51">
        <f>C90+D90+E90+F90+G90+H90+I90+J90+K90+L90+M90+N90</f>
        <v>0</v>
      </c>
      <c r="C90" s="17">
        <f>(C89*$B89)</f>
        <v>0</v>
      </c>
      <c r="D90" s="17">
        <f t="shared" ref="D90:H90" si="9">(D89*$B89)</f>
        <v>0</v>
      </c>
      <c r="E90" s="17">
        <f t="shared" si="9"/>
        <v>0</v>
      </c>
      <c r="F90" s="17">
        <f t="shared" si="9"/>
        <v>0</v>
      </c>
      <c r="G90" s="17">
        <f t="shared" si="9"/>
        <v>0</v>
      </c>
      <c r="H90" s="17">
        <f t="shared" si="9"/>
        <v>0</v>
      </c>
      <c r="I90" s="17">
        <f t="shared" ref="I90" si="10">(I89*$B89)</f>
        <v>0</v>
      </c>
      <c r="J90" s="17">
        <f t="shared" ref="J90" si="11">(J89*$B89)</f>
        <v>0</v>
      </c>
      <c r="K90" s="17">
        <f t="shared" ref="K90" si="12">(K89*$B89)</f>
        <v>0</v>
      </c>
      <c r="L90" s="17">
        <f t="shared" ref="L90" si="13">(L89*$B89)</f>
        <v>0</v>
      </c>
      <c r="M90" s="17">
        <f t="shared" ref="M90" si="14">(M89*$B89)</f>
        <v>0</v>
      </c>
      <c r="N90" s="17">
        <f t="shared" ref="N90" si="15">(N89*$B89)</f>
        <v>0</v>
      </c>
      <c r="O90" s="33">
        <f t="shared" si="7"/>
        <v>0</v>
      </c>
    </row>
    <row r="91" spans="1:15" ht="16.100000000000001" customHeight="1">
      <c r="A91" s="81" t="s">
        <v>29</v>
      </c>
      <c r="B91" s="81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33"/>
    </row>
    <row r="92" spans="1:15" ht="16.100000000000001" customHeight="1">
      <c r="A92" s="4" t="s">
        <v>35</v>
      </c>
      <c r="B92" s="16">
        <v>1650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3"/>
    </row>
    <row r="93" spans="1:15" ht="16.100000000000001" customHeight="1">
      <c r="A93" s="21" t="s">
        <v>32</v>
      </c>
      <c r="B93" s="51">
        <f>C93+D93+E93+F93+G93+H93+I93+J93+K93+L93+M93+N93</f>
        <v>0</v>
      </c>
      <c r="C93" s="17">
        <f>(C92*$B92)</f>
        <v>0</v>
      </c>
      <c r="D93" s="17">
        <f t="shared" ref="D93:N93" si="16">(D92*$B92)</f>
        <v>0</v>
      </c>
      <c r="E93" s="17">
        <f t="shared" si="16"/>
        <v>0</v>
      </c>
      <c r="F93" s="17">
        <f t="shared" si="16"/>
        <v>0</v>
      </c>
      <c r="G93" s="17">
        <f t="shared" si="16"/>
        <v>0</v>
      </c>
      <c r="H93" s="17">
        <f t="shared" si="16"/>
        <v>0</v>
      </c>
      <c r="I93" s="17">
        <f t="shared" si="16"/>
        <v>0</v>
      </c>
      <c r="J93" s="17">
        <f t="shared" si="16"/>
        <v>0</v>
      </c>
      <c r="K93" s="17">
        <f t="shared" si="16"/>
        <v>0</v>
      </c>
      <c r="L93" s="17">
        <f t="shared" si="16"/>
        <v>0</v>
      </c>
      <c r="M93" s="17">
        <f t="shared" si="16"/>
        <v>0</v>
      </c>
      <c r="N93" s="17">
        <f t="shared" si="16"/>
        <v>0</v>
      </c>
      <c r="O93" s="33">
        <f t="shared" si="7"/>
        <v>0</v>
      </c>
    </row>
    <row r="94" spans="1:15" ht="52.85" customHeight="1">
      <c r="A94" s="133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</row>
    <row r="95" spans="1:15" ht="21" customHeight="1">
      <c r="A95" s="134" t="s">
        <v>50</v>
      </c>
      <c r="B95" s="135"/>
      <c r="C95" s="136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34"/>
    </row>
    <row r="96" spans="1:15" ht="16.100000000000001" customHeight="1">
      <c r="A96" s="48" t="s">
        <v>30</v>
      </c>
      <c r="B96" s="50"/>
      <c r="C96" s="50"/>
      <c r="D96" s="28"/>
      <c r="E96" s="28"/>
      <c r="O96" s="34"/>
    </row>
    <row r="97" spans="1:15" ht="16.100000000000001" customHeight="1">
      <c r="A97" s="4" t="s">
        <v>55</v>
      </c>
      <c r="B97" s="16">
        <v>1750</v>
      </c>
      <c r="C97" s="59"/>
      <c r="D97" s="28"/>
      <c r="E97" s="28"/>
      <c r="O97" s="34"/>
    </row>
    <row r="98" spans="1:15" ht="16.100000000000001" customHeight="1">
      <c r="A98" s="4" t="s">
        <v>78</v>
      </c>
      <c r="B98" s="16" t="s">
        <v>45</v>
      </c>
      <c r="C98" s="59"/>
      <c r="D98" s="119" t="s">
        <v>80</v>
      </c>
      <c r="E98" s="85"/>
      <c r="O98" s="34"/>
    </row>
    <row r="99" spans="1:15" ht="16.100000000000001" customHeight="1">
      <c r="A99" s="21" t="s">
        <v>32</v>
      </c>
      <c r="B99" s="23"/>
      <c r="C99" s="17">
        <f>C97</f>
        <v>0</v>
      </c>
      <c r="D99" s="33">
        <f>SUM(C99)</f>
        <v>0</v>
      </c>
    </row>
    <row r="100" spans="1:15" ht="52.85" customHeight="1">
      <c r="A100" s="162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</row>
    <row r="101" spans="1:15" ht="21" customHeight="1">
      <c r="A101" s="134" t="s">
        <v>77</v>
      </c>
      <c r="B101" s="135"/>
      <c r="C101" s="136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34"/>
    </row>
    <row r="102" spans="1:15" ht="16.100000000000001" customHeight="1">
      <c r="A102" s="45" t="s">
        <v>28</v>
      </c>
      <c r="B102" s="52"/>
      <c r="C102" s="53"/>
      <c r="O102" s="34"/>
    </row>
    <row r="103" spans="1:15" ht="16.100000000000001" customHeight="1">
      <c r="A103" s="4" t="s">
        <v>69</v>
      </c>
      <c r="B103" s="87">
        <v>1650</v>
      </c>
      <c r="C103" s="59"/>
      <c r="O103" s="34"/>
    </row>
    <row r="104" spans="1:15" ht="16.100000000000001" customHeight="1">
      <c r="A104" s="113" t="s">
        <v>68</v>
      </c>
      <c r="B104" s="87">
        <v>500</v>
      </c>
      <c r="C104" s="68"/>
      <c r="O104" s="34"/>
    </row>
    <row r="105" spans="1:15" ht="16.100000000000001" customHeight="1">
      <c r="A105" s="21" t="s">
        <v>32</v>
      </c>
      <c r="B105" s="23"/>
      <c r="C105" s="17">
        <f>(C103*$B103)+(C104*$B104)</f>
        <v>0</v>
      </c>
      <c r="O105" s="34"/>
    </row>
    <row r="106" spans="1:15" ht="16.100000000000001" customHeight="1">
      <c r="A106" s="81" t="s">
        <v>29</v>
      </c>
      <c r="B106" s="81"/>
      <c r="C106" s="82"/>
      <c r="O106" s="34"/>
    </row>
    <row r="107" spans="1:15" ht="16.100000000000001" customHeight="1">
      <c r="A107" s="4" t="s">
        <v>69</v>
      </c>
      <c r="B107" s="87">
        <v>1650</v>
      </c>
      <c r="C107" s="59"/>
      <c r="O107" s="34"/>
    </row>
    <row r="108" spans="1:15" ht="16.100000000000001" customHeight="1">
      <c r="A108" s="113" t="s">
        <v>68</v>
      </c>
      <c r="B108" s="87">
        <v>500</v>
      </c>
      <c r="C108" s="68"/>
      <c r="D108" s="33"/>
    </row>
    <row r="109" spans="1:15" ht="16.100000000000001" customHeight="1">
      <c r="A109" s="21" t="s">
        <v>32</v>
      </c>
      <c r="B109" s="23"/>
      <c r="C109" s="17">
        <f>(C107*$B107)+(C108*$B108)</f>
        <v>0</v>
      </c>
      <c r="D109" s="33"/>
    </row>
    <row r="110" spans="1:15" ht="40.1" customHeight="1">
      <c r="A110" s="60"/>
      <c r="B110" s="60"/>
      <c r="C110" s="60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34"/>
    </row>
    <row r="111" spans="1:15" ht="30" customHeight="1">
      <c r="A111" s="137" t="s">
        <v>75</v>
      </c>
      <c r="B111" s="138"/>
      <c r="C111" s="107">
        <f>O71+(O85/2)+O90+(C99/2)+C105</f>
        <v>0</v>
      </c>
      <c r="D111" s="28"/>
      <c r="E111" s="28"/>
    </row>
    <row r="112" spans="1:15" ht="30" customHeight="1">
      <c r="A112" s="139" t="s">
        <v>76</v>
      </c>
      <c r="B112" s="140"/>
      <c r="C112" s="108">
        <f>O79+(O85/2)+O93+(C99/2)+C109</f>
        <v>0</v>
      </c>
      <c r="D112" s="28"/>
      <c r="E112" s="28"/>
    </row>
    <row r="113" spans="1:14">
      <c r="A113" s="106"/>
      <c r="B113" s="106"/>
      <c r="C113" s="28"/>
      <c r="D113" s="28"/>
      <c r="E113" s="28"/>
      <c r="I113" s="56"/>
    </row>
    <row r="114" spans="1:14">
      <c r="A114" s="112"/>
      <c r="B114" s="112"/>
      <c r="C114" s="28"/>
      <c r="D114" s="28"/>
      <c r="E114" s="28"/>
      <c r="I114" s="56"/>
    </row>
    <row r="115" spans="1:14">
      <c r="A115" s="112"/>
      <c r="B115" s="112"/>
      <c r="C115" s="28"/>
      <c r="D115" s="28"/>
      <c r="E115" s="28"/>
      <c r="I115" s="56"/>
    </row>
    <row r="116" spans="1:14">
      <c r="A116" s="28"/>
      <c r="B116" s="28"/>
      <c r="C116" s="28"/>
      <c r="D116" s="28"/>
      <c r="E116" s="28"/>
      <c r="I116" s="56"/>
    </row>
    <row r="117" spans="1:14">
      <c r="A117" s="28"/>
      <c r="B117" s="28"/>
      <c r="C117" s="28"/>
      <c r="D117" s="28"/>
      <c r="E117" s="28"/>
      <c r="I117" s="56"/>
    </row>
    <row r="118" spans="1:14">
      <c r="A118" s="166"/>
      <c r="B118" s="167"/>
      <c r="C118" s="28"/>
      <c r="D118" s="28"/>
      <c r="E118" s="28"/>
      <c r="I118" s="56"/>
    </row>
    <row r="119" spans="1:14">
      <c r="A119" s="168"/>
      <c r="B119" s="168"/>
      <c r="C119" s="28"/>
      <c r="D119" s="28"/>
      <c r="E119" s="28"/>
      <c r="I119" s="56"/>
    </row>
    <row r="120" spans="1:14" ht="40.1" customHeight="1">
      <c r="A120" s="129" t="s">
        <v>58</v>
      </c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1"/>
    </row>
    <row r="121" spans="1:14" ht="40.1" customHeight="1">
      <c r="A121" s="127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</row>
    <row r="122" spans="1:14" ht="21" customHeight="1">
      <c r="A122" s="89" t="s">
        <v>56</v>
      </c>
      <c r="B122" s="30"/>
      <c r="C122" s="30"/>
      <c r="D122" s="31"/>
    </row>
    <row r="123" spans="1:14" ht="16.100000000000001" customHeight="1">
      <c r="A123" s="45" t="s">
        <v>31</v>
      </c>
      <c r="B123" s="45"/>
      <c r="C123" s="45" t="s">
        <v>44</v>
      </c>
      <c r="D123" s="45" t="s">
        <v>57</v>
      </c>
    </row>
    <row r="124" spans="1:14" ht="16.100000000000001" customHeight="1">
      <c r="A124" s="4" t="s">
        <v>79</v>
      </c>
      <c r="B124" s="16" t="s">
        <v>45</v>
      </c>
      <c r="C124" s="4"/>
      <c r="D124" s="4"/>
    </row>
    <row r="125" spans="1:14" ht="16.100000000000001" customHeight="1">
      <c r="A125" s="21" t="s">
        <v>32</v>
      </c>
      <c r="B125" s="51"/>
      <c r="C125" s="17">
        <f>C124</f>
        <v>0</v>
      </c>
      <c r="D125" s="17">
        <f>D124</f>
        <v>0</v>
      </c>
    </row>
    <row r="126" spans="1:14" ht="16.100000000000001" customHeight="1">
      <c r="A126" s="81" t="s">
        <v>29</v>
      </c>
      <c r="B126" s="81"/>
      <c r="C126" s="81"/>
      <c r="D126" s="81"/>
    </row>
    <row r="127" spans="1:14" ht="16.100000000000001" customHeight="1">
      <c r="A127" s="4" t="s">
        <v>79</v>
      </c>
      <c r="B127" s="16" t="s">
        <v>45</v>
      </c>
      <c r="C127" s="4"/>
      <c r="D127" s="4"/>
    </row>
    <row r="128" spans="1:14" ht="16.100000000000001" customHeight="1">
      <c r="A128" s="21" t="s">
        <v>32</v>
      </c>
      <c r="B128" s="51"/>
      <c r="C128" s="17">
        <f>C127</f>
        <v>0</v>
      </c>
      <c r="D128" s="17">
        <f>D127</f>
        <v>0</v>
      </c>
    </row>
    <row r="129" spans="1:4">
      <c r="A129" s="66"/>
      <c r="B129" s="69"/>
      <c r="C129" s="67"/>
      <c r="D129" s="67"/>
    </row>
    <row r="130" spans="1:4" ht="21" customHeight="1">
      <c r="A130" s="89" t="s">
        <v>59</v>
      </c>
      <c r="B130" s="30"/>
      <c r="C130" s="30"/>
      <c r="D130" s="31"/>
    </row>
    <row r="131" spans="1:4" ht="16.100000000000001" customHeight="1">
      <c r="A131" s="45" t="s">
        <v>31</v>
      </c>
      <c r="B131" s="45"/>
      <c r="C131" s="45" t="s">
        <v>44</v>
      </c>
      <c r="D131" s="45" t="s">
        <v>57</v>
      </c>
    </row>
    <row r="132" spans="1:4" ht="16.100000000000001" customHeight="1">
      <c r="A132" s="4" t="s">
        <v>43</v>
      </c>
      <c r="B132" s="16" t="s">
        <v>45</v>
      </c>
      <c r="C132" s="4"/>
      <c r="D132" s="4"/>
    </row>
    <row r="133" spans="1:4" ht="16.100000000000001" customHeight="1">
      <c r="A133" s="21" t="s">
        <v>32</v>
      </c>
      <c r="B133" s="51"/>
      <c r="C133" s="17">
        <f>C132</f>
        <v>0</v>
      </c>
      <c r="D133" s="17">
        <f>D132</f>
        <v>0</v>
      </c>
    </row>
    <row r="134" spans="1:4" ht="16.100000000000001" customHeight="1">
      <c r="A134" s="81" t="s">
        <v>29</v>
      </c>
      <c r="B134" s="81"/>
      <c r="C134" s="81"/>
      <c r="D134" s="81"/>
    </row>
    <row r="135" spans="1:4" ht="16.100000000000001" customHeight="1">
      <c r="A135" s="4" t="s">
        <v>43</v>
      </c>
      <c r="B135" s="16" t="s">
        <v>45</v>
      </c>
      <c r="C135" s="4"/>
      <c r="D135" s="4"/>
    </row>
    <row r="136" spans="1:4" ht="16.100000000000001" customHeight="1">
      <c r="A136" s="21" t="s">
        <v>32</v>
      </c>
      <c r="B136" s="51"/>
      <c r="C136" s="17">
        <f>C135</f>
        <v>0</v>
      </c>
      <c r="D136" s="17">
        <f>D135</f>
        <v>0</v>
      </c>
    </row>
    <row r="137" spans="1:4">
      <c r="A137" s="66"/>
      <c r="B137" s="69"/>
      <c r="C137" s="67"/>
      <c r="D137" s="67"/>
    </row>
    <row r="138" spans="1:4" ht="21" customHeight="1">
      <c r="A138" s="89" t="s">
        <v>60</v>
      </c>
      <c r="B138" s="30"/>
      <c r="C138" s="30"/>
      <c r="D138" s="72"/>
    </row>
    <row r="139" spans="1:4" ht="16.100000000000001" customHeight="1">
      <c r="A139" s="81" t="s">
        <v>29</v>
      </c>
      <c r="B139" s="81"/>
      <c r="C139" s="81"/>
    </row>
    <row r="140" spans="1:4" ht="16.100000000000001" customHeight="1">
      <c r="A140" s="4" t="s">
        <v>81</v>
      </c>
      <c r="B140" s="16">
        <v>2500</v>
      </c>
      <c r="C140" s="4"/>
    </row>
    <row r="141" spans="1:4" ht="16.100000000000001" customHeight="1">
      <c r="A141" s="4" t="s">
        <v>82</v>
      </c>
      <c r="B141" s="16">
        <v>3500</v>
      </c>
      <c r="C141" s="4"/>
      <c r="D141" t="s">
        <v>86</v>
      </c>
    </row>
    <row r="142" spans="1:4" ht="16.100000000000001" customHeight="1">
      <c r="A142" s="4" t="s">
        <v>83</v>
      </c>
      <c r="B142" s="16">
        <v>5000</v>
      </c>
      <c r="C142" s="4"/>
      <c r="D142" t="s">
        <v>86</v>
      </c>
    </row>
    <row r="143" spans="1:4" ht="16.100000000000001" customHeight="1">
      <c r="A143" s="4" t="s">
        <v>84</v>
      </c>
      <c r="B143" s="117" t="s">
        <v>85</v>
      </c>
      <c r="C143" s="4"/>
    </row>
    <row r="144" spans="1:4" ht="16.100000000000001" customHeight="1">
      <c r="A144" s="4"/>
      <c r="B144" s="16"/>
      <c r="C144" s="4"/>
    </row>
    <row r="145" spans="1:5" ht="16.100000000000001" customHeight="1">
      <c r="A145" s="21" t="s">
        <v>32</v>
      </c>
      <c r="B145" s="51"/>
      <c r="C145" s="17">
        <f>C140</f>
        <v>0</v>
      </c>
    </row>
    <row r="146" spans="1:5">
      <c r="A146" s="70"/>
      <c r="B146" s="71"/>
      <c r="C146" s="28"/>
    </row>
    <row r="147" spans="1:5" ht="30" customHeight="1">
      <c r="A147" s="109" t="s">
        <v>87</v>
      </c>
      <c r="B147" s="107">
        <f>C125+D125+C133+D133</f>
        <v>0</v>
      </c>
      <c r="C147" s="119" t="s">
        <v>80</v>
      </c>
      <c r="E147" s="28"/>
    </row>
    <row r="148" spans="1:5" ht="30" customHeight="1">
      <c r="A148" s="110" t="s">
        <v>88</v>
      </c>
      <c r="B148" s="111">
        <f>C128+D128+C136+D136+C145</f>
        <v>0</v>
      </c>
      <c r="C148" s="119" t="s">
        <v>80</v>
      </c>
      <c r="E148" s="28"/>
    </row>
    <row r="150" spans="1:5">
      <c r="E150" s="114"/>
    </row>
    <row r="151" spans="1:5">
      <c r="E151" s="114"/>
    </row>
    <row r="152" spans="1:5">
      <c r="E152" s="114"/>
    </row>
    <row r="153" spans="1:5">
      <c r="E153" s="114"/>
    </row>
    <row r="154" spans="1:5">
      <c r="E154" s="115"/>
    </row>
    <row r="155" spans="1:5">
      <c r="E155" s="115"/>
    </row>
    <row r="156" spans="1:5">
      <c r="E156" s="116"/>
    </row>
  </sheetData>
  <mergeCells count="22">
    <mergeCell ref="M5:N5"/>
    <mergeCell ref="I4:L4"/>
    <mergeCell ref="I5:L5"/>
    <mergeCell ref="A100:N100"/>
    <mergeCell ref="A86:N86"/>
    <mergeCell ref="A59:N59"/>
    <mergeCell ref="A1:C1"/>
    <mergeCell ref="A60:N60"/>
    <mergeCell ref="A3:N3"/>
    <mergeCell ref="A121:N121"/>
    <mergeCell ref="A120:N120"/>
    <mergeCell ref="A62:N62"/>
    <mergeCell ref="A80:N80"/>
    <mergeCell ref="A94:N94"/>
    <mergeCell ref="A95:C95"/>
    <mergeCell ref="A111:B111"/>
    <mergeCell ref="A112:B112"/>
    <mergeCell ref="A17:C17"/>
    <mergeCell ref="A101:C101"/>
    <mergeCell ref="I6:L7"/>
    <mergeCell ref="M6:N7"/>
    <mergeCell ref="M4:N4"/>
  </mergeCells>
  <phoneticPr fontId="7" type="noConversion"/>
  <hyperlinks>
    <hyperlink ref="A63" r:id="rId1" xr:uid="{10F9AD50-05B9-4C0C-B8A4-B3F4F72404CB}"/>
  </hyperlinks>
  <pageMargins left="0.11811023622047245" right="0.11811023622047245" top="0.74803149606299213" bottom="0.74803149606299213" header="0.31496062992125984" footer="0.31496062992125984"/>
  <pageSetup paperSize="9"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Marketing Agreement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Candries, Hannelore</dc:creator>
  <cp:lastModifiedBy>van San, Joëlle</cp:lastModifiedBy>
  <cp:lastPrinted>2022-11-04T07:47:51Z</cp:lastPrinted>
  <dcterms:created xsi:type="dcterms:W3CDTF">2019-11-06T13:45:22Z</dcterms:created>
  <dcterms:modified xsi:type="dcterms:W3CDTF">2022-11-04T07:58:11Z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